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 tabRatio="713"/>
  </bookViews>
  <sheets>
    <sheet name="2 perioodi 2018" sheetId="9" r:id="rId1"/>
  </sheets>
  <calcPr calcId="144525"/>
</workbook>
</file>

<file path=xl/calcChain.xml><?xml version="1.0" encoding="utf-8"?>
<calcChain xmlns="http://schemas.openxmlformats.org/spreadsheetml/2006/main">
  <c r="C5" i="9" l="1"/>
  <c r="D17" i="9" l="1"/>
  <c r="D19" i="9" s="1"/>
  <c r="D18" i="9" s="1"/>
  <c r="D20" i="9" s="1"/>
  <c r="D16" i="9"/>
  <c r="D42" i="9"/>
  <c r="C42" i="9"/>
  <c r="D41" i="9"/>
  <c r="D40" i="9"/>
  <c r="D11" i="9" l="1"/>
  <c r="C12" i="9" l="1"/>
  <c r="C13" i="9" s="1"/>
  <c r="C15" i="9" s="1"/>
  <c r="C11" i="9"/>
  <c r="C14" i="9" s="1"/>
  <c r="C21" i="9" l="1"/>
  <c r="C24" i="9" s="1"/>
  <c r="C22" i="9"/>
  <c r="C23" i="9" s="1"/>
  <c r="D12" i="9"/>
  <c r="D13" i="9" s="1"/>
  <c r="D15" i="9" l="1"/>
  <c r="D14" i="9" s="1"/>
  <c r="D21" i="9" l="1"/>
  <c r="D24" i="9" s="1"/>
  <c r="D22" i="9"/>
  <c r="D23" i="9" l="1"/>
</calcChain>
</file>

<file path=xl/sharedStrings.xml><?xml version="1.0" encoding="utf-8"?>
<sst xmlns="http://schemas.openxmlformats.org/spreadsheetml/2006/main" count="36" uniqueCount="34">
  <si>
    <t>SKP jooksevhindades</t>
  </si>
  <si>
    <t>Riikliku pensionisüsteemi tulud</t>
  </si>
  <si>
    <t>Riikliku pensionisüsteemi tulude maksukoormus majandusele</t>
  </si>
  <si>
    <t>Periood 2 (2060)</t>
  </si>
  <si>
    <t>Tulud teisest sambast</t>
  </si>
  <si>
    <t>Väljamakstavad pensionid koos II sambaga</t>
  </si>
  <si>
    <t>II samba tõttu on väljamaksed väiksemad</t>
  </si>
  <si>
    <t>* eeldatud, et kõik töötajad liitunud mõlemal perioodil II sambaga</t>
  </si>
  <si>
    <t>Et ainult I sambaga selliseid väljaminekuid teha, siis maksukoormus SKPst oleks</t>
  </si>
  <si>
    <t>* kõik perioodil 1 tehtud sissemaksed II sambasse makstakse välja perioodil 2</t>
  </si>
  <si>
    <t>* kõik perioodil 2 tehtud sissemaksed II sambasse makstakse välja pärast perioodi 2</t>
  </si>
  <si>
    <t>Esimese samba osakaal riikliku pensionisüsteemi väljaminekutest (16% palgast)</t>
  </si>
  <si>
    <t>Teise samba osakaal riikliku pensionisüsteemi väljaminekutest (6% palgast)</t>
  </si>
  <si>
    <t>Väljaminekud I sambale</t>
  </si>
  <si>
    <t>Väljaminekud II sambale</t>
  </si>
  <si>
    <t>Kui II sambale kulutatud raha I sambasse maksta, siis väljamaksed oleks</t>
  </si>
  <si>
    <t>II samba nominaaltootlus</t>
  </si>
  <si>
    <t>* palkade osakaal SKPst on konstant</t>
  </si>
  <si>
    <t>* kasutatud pensionireformi seletuskirja maksukoormuse SKPst leidmiseks</t>
  </si>
  <si>
    <t>Eesti nominaalmajanduskasv</t>
  </si>
  <si>
    <t>Eesti nominaalmajanduskasv aastas</t>
  </si>
  <si>
    <t>II samba nominaaltootlus aastas</t>
  </si>
  <si>
    <t>Periood 1 (2018)</t>
  </si>
  <si>
    <t>* kasutatud Rahandusministeeriumi pikaajaline majandusprognoosi SKP jaoks</t>
  </si>
  <si>
    <t>* eeldatud pensionisüsteemi defitsiidi puudumist - selle eksisteerimine ei mõjuta I vs II samba efektiivsust</t>
  </si>
  <si>
    <t>Eesti II samba nominaaltootluse proprotsioon võrreldes Eesti nominaalmajanduskasvuga</t>
  </si>
  <si>
    <t>https://www.pensionikeskus.ee/statistika/ii-sammas/epi-graafikud/?date_from=07.01.2003&amp;date_to=31.12.2018</t>
  </si>
  <si>
    <t>2003-2018</t>
  </si>
  <si>
    <t>https://www.rahandusministeerium.ee/et/riigieelarve-ja-majandus/majandusprognoosid</t>
  </si>
  <si>
    <t>annualiseeritud</t>
  </si>
  <si>
    <t xml:space="preserve">Käesoleva Exceli eesmärk on näidata, et kui fonditootlus jääb alla majanduskasvule, siis ei saabu kunagi hetke, kus II sambast on summaarselt rohkem raha makstud välja, kui sisse. </t>
  </si>
  <si>
    <t>Sellises olukorras oleksid väljamakstud pensionid suuremad, kui II samba sissemaksed suunata I sambasse.</t>
  </si>
  <si>
    <t>Eesti II samba pensionifondide nominaalnetotootlus (EPI indeks)</t>
  </si>
  <si>
    <t>* mudel on taandatud kahele perioodile ja seega näitab I vs II sammas maksukoormuse efekti suunda võrreldes väljamakstud pensionitega, kuid mitte täpset suurust kindlal ajahetkel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</si>
</sst>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0.0%"/>
    <numFmt numFmtId="166" formatCode="_-* #,##0\ &quot;€&quot;_-;\-* #,##0\ &quot;€&quot;_-;_-* &quot;-&quot;?\ &quot;€&quot;_-;_-@_-"/>
  </numFmts>
  <fonts count="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sz val="10"/>
      <color indexed="8"/>
      <name val="Arial"/>
      <family val="2"/>
      <charset val="186"/>
    </font>
    <font>
      <u/>
      <sz val="10"/>
      <color indexed="12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 applyFill="0" applyProtection="0">
      <alignment vertical="top"/>
    </xf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164" fontId="0" fillId="0" borderId="0" xfId="1" applyNumberFormat="1" applyFont="1"/>
    <xf numFmtId="9" fontId="0" fillId="0" borderId="0" xfId="0" applyNumberFormat="1"/>
    <xf numFmtId="165" fontId="0" fillId="0" borderId="0" xfId="2" applyNumberFormat="1" applyFont="1"/>
    <xf numFmtId="10" fontId="0" fillId="0" borderId="0" xfId="2" applyNumberFormat="1" applyFont="1"/>
    <xf numFmtId="164" fontId="0" fillId="0" borderId="0" xfId="0" applyNumberFormat="1"/>
    <xf numFmtId="10" fontId="0" fillId="0" borderId="0" xfId="0" applyNumberFormat="1"/>
    <xf numFmtId="0" fontId="0" fillId="0" borderId="0" xfId="0"/>
    <xf numFmtId="9" fontId="0" fillId="0" borderId="0" xfId="2" applyFont="1"/>
    <xf numFmtId="165" fontId="0" fillId="0" borderId="0" xfId="0" applyNumberFormat="1"/>
    <xf numFmtId="44" fontId="0" fillId="0" borderId="0" xfId="1" applyFont="1"/>
    <xf numFmtId="166" fontId="0" fillId="0" borderId="0" xfId="0" applyNumberFormat="1"/>
    <xf numFmtId="166" fontId="0" fillId="0" borderId="0" xfId="0" applyNumberFormat="1" applyFill="1"/>
    <xf numFmtId="165" fontId="0" fillId="2" borderId="0" xfId="2" applyNumberFormat="1" applyFont="1" applyFill="1"/>
    <xf numFmtId="164" fontId="0" fillId="3" borderId="0" xfId="0" applyNumberFormat="1" applyFill="1"/>
    <xf numFmtId="165" fontId="0" fillId="3" borderId="0" xfId="2" applyNumberFormat="1" applyFont="1" applyFill="1"/>
    <xf numFmtId="9" fontId="0" fillId="4" borderId="0" xfId="0" applyNumberFormat="1" applyFill="1"/>
  </cellXfs>
  <cellStyles count="6">
    <cellStyle name="Currency" xfId="1" builtinId="4"/>
    <cellStyle name="Hyperlink 2" xfId="5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="110" zoomScaleNormal="110" workbookViewId="0">
      <selection activeCell="B30" sqref="B30"/>
    </sheetView>
  </sheetViews>
  <sheetFormatPr defaultColWidth="9.140625" defaultRowHeight="15" x14ac:dyDescent="0.25"/>
  <cols>
    <col min="1" max="1" width="57.42578125" style="7" bestFit="1" customWidth="1"/>
    <col min="2" max="2" width="116.85546875" style="7" bestFit="1" customWidth="1"/>
    <col min="3" max="3" width="17.42578125" style="7" bestFit="1" customWidth="1"/>
    <col min="4" max="4" width="18.42578125" style="7" bestFit="1" customWidth="1"/>
    <col min="5" max="6" width="9.140625" style="7"/>
    <col min="7" max="7" width="22.28515625" style="7" bestFit="1" customWidth="1"/>
    <col min="8" max="16384" width="9.140625" style="7"/>
  </cols>
  <sheetData>
    <row r="1" spans="1:8" x14ac:dyDescent="0.25">
      <c r="A1" s="7" t="s">
        <v>30</v>
      </c>
    </row>
    <row r="2" spans="1:8" x14ac:dyDescent="0.25">
      <c r="A2" s="7" t="s">
        <v>31</v>
      </c>
    </row>
    <row r="5" spans="1:8" x14ac:dyDescent="0.25">
      <c r="B5" s="7" t="s">
        <v>25</v>
      </c>
      <c r="C5" s="16">
        <f>D42</f>
        <v>0.45541470703626968</v>
      </c>
    </row>
    <row r="8" spans="1:8" x14ac:dyDescent="0.25">
      <c r="C8" s="7" t="s">
        <v>22</v>
      </c>
      <c r="D8" s="7" t="s">
        <v>3</v>
      </c>
    </row>
    <row r="9" spans="1:8" x14ac:dyDescent="0.25">
      <c r="B9" s="7" t="s">
        <v>0</v>
      </c>
      <c r="C9" s="1">
        <v>24740000000</v>
      </c>
      <c r="D9" s="1">
        <v>115154000000</v>
      </c>
    </row>
    <row r="10" spans="1:8" x14ac:dyDescent="0.25">
      <c r="B10" s="7" t="s">
        <v>2</v>
      </c>
      <c r="C10" s="3">
        <v>7.6999999999999999E-2</v>
      </c>
      <c r="D10" s="15">
        <v>7.6999999999999999E-2</v>
      </c>
    </row>
    <row r="11" spans="1:8" x14ac:dyDescent="0.25">
      <c r="B11" s="7" t="s">
        <v>1</v>
      </c>
      <c r="C11" s="11">
        <f>C9*C10</f>
        <v>1904980000</v>
      </c>
      <c r="D11" s="11">
        <f>D9*D10</f>
        <v>8866858000</v>
      </c>
    </row>
    <row r="12" spans="1:8" x14ac:dyDescent="0.25">
      <c r="B12" s="7" t="s">
        <v>11</v>
      </c>
      <c r="C12" s="3">
        <f>16/22</f>
        <v>0.72727272727272729</v>
      </c>
      <c r="D12" s="3">
        <f>16/22</f>
        <v>0.72727272727272729</v>
      </c>
      <c r="H12" s="6"/>
    </row>
    <row r="13" spans="1:8" x14ac:dyDescent="0.25">
      <c r="B13" s="7" t="s">
        <v>12</v>
      </c>
      <c r="C13" s="9">
        <f>1-C12</f>
        <v>0.27272727272727271</v>
      </c>
      <c r="D13" s="9">
        <f>1-D12</f>
        <v>0.27272727272727271</v>
      </c>
      <c r="H13" s="6"/>
    </row>
    <row r="14" spans="1:8" x14ac:dyDescent="0.25">
      <c r="B14" s="7" t="s">
        <v>13</v>
      </c>
      <c r="C14" s="1">
        <f>C11-C15</f>
        <v>1385440000</v>
      </c>
      <c r="D14" s="1">
        <f>D11-D15</f>
        <v>6448624000</v>
      </c>
      <c r="H14" s="6"/>
    </row>
    <row r="15" spans="1:8" x14ac:dyDescent="0.25">
      <c r="B15" s="7" t="s">
        <v>14</v>
      </c>
      <c r="C15" s="11">
        <f>C13*C11</f>
        <v>519539999.99999994</v>
      </c>
      <c r="D15" s="11">
        <f>D13*D11</f>
        <v>2418234000</v>
      </c>
      <c r="H15" s="6"/>
    </row>
    <row r="16" spans="1:8" x14ac:dyDescent="0.25">
      <c r="B16" s="7" t="s">
        <v>19</v>
      </c>
      <c r="C16" s="2">
        <v>0</v>
      </c>
      <c r="D16" s="2">
        <f>(D9-C9)/C9</f>
        <v>3.6545675020210187</v>
      </c>
    </row>
    <row r="17" spans="2:4" x14ac:dyDescent="0.25">
      <c r="B17" s="7" t="s">
        <v>20</v>
      </c>
      <c r="C17" s="2">
        <v>0</v>
      </c>
      <c r="D17" s="6">
        <f>POWER(D16+1,1/42)-1</f>
        <v>3.729405507442185E-2</v>
      </c>
    </row>
    <row r="18" spans="2:4" x14ac:dyDescent="0.25">
      <c r="B18" s="7" t="s">
        <v>16</v>
      </c>
      <c r="C18" s="2">
        <v>0</v>
      </c>
      <c r="D18" s="2">
        <f>POWER(D19+1,42)-1</f>
        <v>1.0286061475836807</v>
      </c>
    </row>
    <row r="19" spans="2:4" x14ac:dyDescent="0.25">
      <c r="B19" s="7" t="s">
        <v>21</v>
      </c>
      <c r="C19" s="2">
        <v>0</v>
      </c>
      <c r="D19" s="6">
        <f>D17*C5</f>
        <v>1.6984261165912333E-2</v>
      </c>
    </row>
    <row r="20" spans="2:4" x14ac:dyDescent="0.25">
      <c r="B20" s="7" t="s">
        <v>4</v>
      </c>
      <c r="C20" s="10">
        <v>0</v>
      </c>
      <c r="D20" s="1">
        <f>(1+D18)*C15</f>
        <v>1053942037.9156253</v>
      </c>
    </row>
    <row r="21" spans="2:4" x14ac:dyDescent="0.25">
      <c r="B21" s="7" t="s">
        <v>5</v>
      </c>
      <c r="C21" s="5">
        <f>C14+C20</f>
        <v>1385440000</v>
      </c>
      <c r="D21" s="5">
        <f>D14+D20</f>
        <v>7502566037.9156256</v>
      </c>
    </row>
    <row r="22" spans="2:4" x14ac:dyDescent="0.25">
      <c r="B22" s="7" t="s">
        <v>15</v>
      </c>
      <c r="C22" s="5">
        <f>C14+C15</f>
        <v>1904980000</v>
      </c>
      <c r="D22" s="5">
        <f>D14+D15</f>
        <v>8866858000</v>
      </c>
    </row>
    <row r="23" spans="2:4" x14ac:dyDescent="0.25">
      <c r="B23" s="7" t="s">
        <v>6</v>
      </c>
      <c r="C23" s="5">
        <f>C22-C21</f>
        <v>519540000</v>
      </c>
      <c r="D23" s="14">
        <f>D22-D21</f>
        <v>1364291962.0843744</v>
      </c>
    </row>
    <row r="24" spans="2:4" x14ac:dyDescent="0.25">
      <c r="B24" s="7" t="s">
        <v>8</v>
      </c>
      <c r="C24" s="3">
        <f>C21/C9</f>
        <v>5.6000000000000001E-2</v>
      </c>
      <c r="D24" s="13">
        <f>D21/D9</f>
        <v>6.5152457039404851E-2</v>
      </c>
    </row>
    <row r="25" spans="2:4" x14ac:dyDescent="0.25">
      <c r="C25" s="5"/>
    </row>
    <row r="27" spans="2:4" x14ac:dyDescent="0.25">
      <c r="B27" s="7" t="s">
        <v>7</v>
      </c>
    </row>
    <row r="28" spans="2:4" x14ac:dyDescent="0.25">
      <c r="B28" s="7" t="s">
        <v>9</v>
      </c>
    </row>
    <row r="29" spans="2:4" x14ac:dyDescent="0.25">
      <c r="B29" s="7" t="s">
        <v>10</v>
      </c>
      <c r="C29" s="5"/>
    </row>
    <row r="30" spans="2:4" x14ac:dyDescent="0.25">
      <c r="B30" s="7" t="s">
        <v>23</v>
      </c>
      <c r="C30" s="12"/>
    </row>
    <row r="31" spans="2:4" x14ac:dyDescent="0.25">
      <c r="B31" s="7" t="s">
        <v>18</v>
      </c>
      <c r="C31" s="4"/>
      <c r="D31" s="8"/>
    </row>
    <row r="32" spans="2:4" x14ac:dyDescent="0.25">
      <c r="B32" s="7" t="s">
        <v>17</v>
      </c>
    </row>
    <row r="33" spans="2:4" x14ac:dyDescent="0.25">
      <c r="B33" s="7" t="s">
        <v>24</v>
      </c>
    </row>
    <row r="34" spans="2:4" x14ac:dyDescent="0.25">
      <c r="B34" s="7" t="s">
        <v>33</v>
      </c>
    </row>
    <row r="39" spans="2:4" x14ac:dyDescent="0.25">
      <c r="C39" s="7" t="s">
        <v>27</v>
      </c>
      <c r="D39" s="7" t="s">
        <v>29</v>
      </c>
    </row>
    <row r="40" spans="2:4" x14ac:dyDescent="0.25">
      <c r="B40" s="7" t="s">
        <v>32</v>
      </c>
      <c r="C40" s="6">
        <v>0.71299999999999997</v>
      </c>
      <c r="D40" s="6">
        <f>POWER((1+C40),1/15)-1</f>
        <v>3.6534649111342743E-2</v>
      </c>
    </row>
    <row r="41" spans="2:4" x14ac:dyDescent="0.25">
      <c r="B41" s="7" t="s">
        <v>19</v>
      </c>
      <c r="C41" s="6">
        <v>2.1819999999999999</v>
      </c>
      <c r="D41" s="6">
        <f>POWER((1+C41),1/15)-1</f>
        <v>8.0222813507937696E-2</v>
      </c>
    </row>
    <row r="42" spans="2:4" x14ac:dyDescent="0.25">
      <c r="B42" s="7" t="s">
        <v>25</v>
      </c>
      <c r="C42" s="6">
        <f>C40/C41</f>
        <v>0.32676443629697527</v>
      </c>
      <c r="D42" s="6">
        <f>D40/D41</f>
        <v>0.45541470703626968</v>
      </c>
    </row>
    <row r="44" spans="2:4" x14ac:dyDescent="0.25">
      <c r="B44" s="7" t="s">
        <v>26</v>
      </c>
    </row>
    <row r="45" spans="2:4" x14ac:dyDescent="0.25">
      <c r="B45" s="7" t="s">
        <v>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 perioodi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Kristjan Järvan</dc:creator>
  <cp:lastModifiedBy>Kristjan Järvan</cp:lastModifiedBy>
  <dcterms:created xsi:type="dcterms:W3CDTF">2017-06-18T17:06:28Z</dcterms:created>
  <dcterms:modified xsi:type="dcterms:W3CDTF">2019-01-06T16:18:09Z</dcterms:modified>
</cp:coreProperties>
</file>